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omas.SILVIANET\Documents\"/>
    </mc:Choice>
  </mc:AlternateContent>
  <bookViews>
    <workbookView xWindow="0" yWindow="0" windowWidth="26085" windowHeight="9645"/>
  </bookViews>
  <sheets>
    <sheet name="Förklaring" sheetId="3" r:id="rId1"/>
    <sheet name="Budget 2017" sheetId="1" r:id="rId2"/>
    <sheet name="Budget 2017 2018 ink väginv."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16" i="2"/>
  <c r="E27" i="2" l="1"/>
  <c r="E22" i="2"/>
  <c r="H22" i="2"/>
  <c r="H12" i="2"/>
  <c r="H6" i="2"/>
  <c r="E6" i="2" s="1"/>
  <c r="E12" i="2" s="1"/>
  <c r="H24" i="2" l="1"/>
  <c r="H28" i="2" s="1"/>
  <c r="E24" i="2"/>
  <c r="C20" i="1"/>
  <c r="E26" i="2" l="1"/>
  <c r="E28" i="2" s="1"/>
  <c r="C10" i="1"/>
  <c r="C24" i="1" s="1"/>
  <c r="F20" i="1"/>
  <c r="F5" i="1"/>
  <c r="F10" i="1" s="1"/>
  <c r="F24" i="1" l="1"/>
  <c r="F28" i="1" s="1"/>
  <c r="C26" i="1" s="1"/>
  <c r="C28" i="1" s="1"/>
</calcChain>
</file>

<file path=xl/sharedStrings.xml><?xml version="1.0" encoding="utf-8"?>
<sst xmlns="http://schemas.openxmlformats.org/spreadsheetml/2006/main" count="74" uniqueCount="57">
  <si>
    <t>Bryggor</t>
  </si>
  <si>
    <t>Skog</t>
  </si>
  <si>
    <t>Vägar</t>
  </si>
  <si>
    <t>Övriga såsom el, tele, kommunikation</t>
  </si>
  <si>
    <t>Resultat kassa (reserven)</t>
  </si>
  <si>
    <t>Ekonomi, bank,försäkringar, porto mm</t>
  </si>
  <si>
    <t>Utfall 2016</t>
  </si>
  <si>
    <t>RESULTAT CA 2017</t>
  </si>
  <si>
    <t>Ej betalt</t>
  </si>
  <si>
    <t>Båtplatsavgifter</t>
  </si>
  <si>
    <t>Medlemsavgifter</t>
  </si>
  <si>
    <t>Bidrag väg samt bryggbidrag</t>
  </si>
  <si>
    <t>SUMMA INTÄKTER:</t>
  </si>
  <si>
    <t>Ej betalt, 2 st enskilt hela avgiften samt 2 delvis + samt gammal fordring från 2015 (3.000)</t>
  </si>
  <si>
    <t>Kommentarer utfall 2016</t>
  </si>
  <si>
    <t>De flesta betalar och i tid.</t>
  </si>
  <si>
    <t xml:space="preserve">Ökning på nya båtplatser med 15.000! </t>
  </si>
  <si>
    <t>SUMMA KOSTNADER:</t>
  </si>
  <si>
    <t>Enligt plan.</t>
  </si>
  <si>
    <t>Uppbyggd reserv, ingående per 1 jan 2017</t>
  </si>
  <si>
    <t>Ingående kassa / likvida medel 1 jan 2016</t>
  </si>
  <si>
    <t>Utgående kassa 31 dec 2016 enligt beslut på årsstämma. 1,5 årsmedlemsintäkt beslutad 2016.   490.000 kr ca. (obetalda avg läggs till = 484.000)</t>
  </si>
  <si>
    <t>Budget 2017 nr 1</t>
  </si>
  <si>
    <t>Enligt budget korrekt utfall, resultat 2016 12 31</t>
  </si>
  <si>
    <t>Vägbidrag samt bryggbidrag Hovnoret</t>
  </si>
  <si>
    <t>Brunnar</t>
  </si>
  <si>
    <t>Enligt plan och budget - sänks något då allt är inkört nu</t>
  </si>
  <si>
    <t>Budget var 120.000</t>
  </si>
  <si>
    <t>Enligt budget ok förutom akut åtgärd krävdes för Brygga 1, ej med i budget.</t>
  </si>
  <si>
    <t>Utfall 2017</t>
  </si>
  <si>
    <t xml:space="preserve">Gissning </t>
  </si>
  <si>
    <t>Intäkt</t>
  </si>
  <si>
    <t>Ingående kassa / likvida medel 1 jan 2017</t>
  </si>
  <si>
    <t>Preliminär utgående kassa</t>
  </si>
  <si>
    <t>Uppbyggd reserv ingående per 1 jan 2018</t>
  </si>
  <si>
    <t>Budget 2018 nr 2</t>
  </si>
  <si>
    <t>Om beslut att anta väginvestering krävs en avgiftshöjning from 2018 - &gt; 3 år framåt</t>
  </si>
  <si>
    <t xml:space="preserve">Kommentarer </t>
  </si>
  <si>
    <t>Driftkostnad</t>
  </si>
  <si>
    <t>Resultat</t>
  </si>
  <si>
    <t>Enligt föreslagen väginvestering</t>
  </si>
  <si>
    <t>Resultat kassa (reserven) med tillskott från avgiftshöjning år 1</t>
  </si>
  <si>
    <t>VÄGINVESTERING STEG 1, första ökning in till kassa:</t>
  </si>
  <si>
    <t>Arvoden</t>
  </si>
  <si>
    <t>Följande flikar, budget 2017 och budget 2018 hör ihop - de påverkar varandra avseende väginvesteringen:</t>
  </si>
  <si>
    <t>Väginvesteringen är ett första steg på flera då Söderbergsväg är första etappen, om utfallet verkar vara gott kan planering för nästa etapp ske vilket innebär att avgiften därmed kan komma att justeras uppåt/nedåt.</t>
  </si>
  <si>
    <t>År 2017 avsätts pengar från nuvarande kassan till att betala väginvesteringen, vilket dränerar kassan från vår reserv.</t>
  </si>
  <si>
    <t>År 2018 höjs avgiften om 1 000 kr extra per fastighet oavsett boendeform vilket fyller på kassan igen så vi har en reserv.</t>
  </si>
  <si>
    <t>År 2019 och 2020 fylls kassan åter på så att reserven kommer upp i den av 2016 års stämma beslutade mål, 490.000 kr.</t>
  </si>
  <si>
    <t>Budget Ramsmora Byalag 2018 samt planerat utfall 2017</t>
  </si>
  <si>
    <t>Ökning med 1 000 kr / fastighet:</t>
  </si>
  <si>
    <t>Budget Ramsmora Byalag 2017 -  INGA FÖRÄNDRINGAR</t>
  </si>
  <si>
    <t>Om stämman godkänner väginvesteringen innebär det att vår budget måste hålla långsiktigt.</t>
  </si>
  <si>
    <t>Det tar tre år att fylla upp kassan igen efter att investeringen är gjord.</t>
  </si>
  <si>
    <t>NYA AVGIFTEN</t>
  </si>
  <si>
    <t>Enligt beslutad arvodesnivå, 1 ppb 2017</t>
  </si>
  <si>
    <t>Enligt plan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</si>
</sst>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i/>
      <sz val="11"/>
      <color rgb="FFFF0000"/>
      <name val="Calibri"/>
      <family val="2"/>
      <scheme val="minor"/>
    </font>
    <font>
      <sz val="9"/>
      <color rgb="FFFF0000"/>
      <name val="Calibri"/>
      <family val="2"/>
      <scheme val="minor"/>
    </font>
    <font>
      <sz val="9"/>
      <color theme="1"/>
      <name val="Calibri"/>
      <family val="2"/>
      <scheme val="minor"/>
    </font>
    <font>
      <b/>
      <sz val="11"/>
      <name val="Calibri"/>
      <family val="2"/>
      <scheme val="minor"/>
    </font>
    <font>
      <sz val="18"/>
      <color theme="1"/>
      <name val="Calibri"/>
      <family val="2"/>
      <scheme val="minor"/>
    </font>
    <font>
      <sz val="11"/>
      <name val="Calibri"/>
      <family val="2"/>
      <scheme val="minor"/>
    </font>
    <font>
      <b/>
      <sz val="9"/>
      <color rgb="FFFF0000"/>
      <name val="Calibri"/>
      <family val="2"/>
      <scheme val="minor"/>
    </font>
    <font>
      <i/>
      <sz val="11"/>
      <name val="Calibri"/>
      <family val="2"/>
      <scheme val="minor"/>
    </font>
    <font>
      <b/>
      <sz val="11"/>
      <color rgb="FFFF0000"/>
      <name val="Calibri"/>
      <family val="2"/>
      <scheme val="minor"/>
    </font>
    <font>
      <b/>
      <sz val="16"/>
      <color rgb="FFFF0000"/>
      <name val="Calibri"/>
      <family val="2"/>
      <scheme val="minor"/>
    </font>
    <font>
      <sz val="16"/>
      <color rgb="FFFF0000"/>
      <name val="Calibri"/>
      <family val="2"/>
      <scheme val="minor"/>
    </font>
    <font>
      <sz val="16"/>
      <color theme="1"/>
      <name val="Calibri"/>
      <family val="2"/>
      <scheme val="minor"/>
    </font>
    <font>
      <b/>
      <i/>
      <sz val="11"/>
      <color rgb="FFFF0000"/>
      <name val="Calibri"/>
      <family val="2"/>
      <scheme val="minor"/>
    </font>
  </fonts>
  <fills count="4">
    <fill>
      <patternFill patternType="none"/>
    </fill>
    <fill>
      <patternFill patternType="gray125"/>
    </fill>
    <fill>
      <patternFill patternType="solid">
        <fgColor theme="7"/>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2" fillId="0" borderId="0" xfId="0" applyFont="1"/>
    <xf numFmtId="3" fontId="0" fillId="0" borderId="0" xfId="0" applyNumberFormat="1"/>
    <xf numFmtId="3" fontId="2" fillId="0" borderId="0" xfId="0" applyNumberFormat="1" applyFont="1"/>
    <xf numFmtId="3" fontId="0" fillId="0" borderId="0" xfId="0" applyNumberFormat="1" applyAlignment="1">
      <alignment horizontal="right"/>
    </xf>
    <xf numFmtId="0" fontId="1" fillId="0" borderId="0" xfId="0" applyFont="1" applyBorder="1"/>
    <xf numFmtId="3" fontId="0" fillId="0" borderId="0" xfId="0" applyNumberFormat="1" applyBorder="1"/>
    <xf numFmtId="0" fontId="3" fillId="0" borderId="0" xfId="0" applyFont="1"/>
    <xf numFmtId="3" fontId="3" fillId="0" borderId="0" xfId="0" applyNumberFormat="1" applyFont="1" applyAlignment="1">
      <alignment horizontal="right"/>
    </xf>
    <xf numFmtId="3" fontId="4" fillId="0" borderId="0" xfId="0" applyNumberFormat="1" applyFont="1" applyAlignment="1">
      <alignment horizontal="right"/>
    </xf>
    <xf numFmtId="0" fontId="4" fillId="0" borderId="0" xfId="0" applyFont="1"/>
    <xf numFmtId="3" fontId="5" fillId="0" borderId="0" xfId="0" applyNumberFormat="1" applyFont="1"/>
    <xf numFmtId="3" fontId="6" fillId="0" borderId="0" xfId="0" applyNumberFormat="1" applyFont="1" applyAlignment="1">
      <alignment horizontal="right" vertical="center" wrapText="1"/>
    </xf>
    <xf numFmtId="3" fontId="7" fillId="0" borderId="0" xfId="0" applyNumberFormat="1" applyFont="1" applyAlignment="1">
      <alignment horizontal="right" vertical="top"/>
    </xf>
    <xf numFmtId="3" fontId="2" fillId="0" borderId="0" xfId="0" applyNumberFormat="1" applyFont="1" applyAlignment="1">
      <alignment horizontal="right"/>
    </xf>
    <xf numFmtId="3" fontId="5" fillId="0" borderId="0" xfId="0" applyNumberFormat="1" applyFont="1" applyAlignment="1">
      <alignment horizontal="right"/>
    </xf>
    <xf numFmtId="0" fontId="5" fillId="0" borderId="0" xfId="0" applyFont="1"/>
    <xf numFmtId="0" fontId="8" fillId="0" borderId="0" xfId="0" applyFont="1" applyBorder="1"/>
    <xf numFmtId="0" fontId="3" fillId="0" borderId="0" xfId="0" applyFont="1" applyAlignment="1">
      <alignment wrapText="1"/>
    </xf>
    <xf numFmtId="3" fontId="2" fillId="0" borderId="0" xfId="0" applyNumberFormat="1" applyFont="1" applyBorder="1"/>
    <xf numFmtId="3" fontId="4" fillId="2" borderId="0" xfId="0" applyNumberFormat="1" applyFont="1" applyFill="1" applyAlignment="1">
      <alignment horizontal="right"/>
    </xf>
    <xf numFmtId="3" fontId="0" fillId="2" borderId="0" xfId="0" applyNumberFormat="1" applyFill="1"/>
    <xf numFmtId="3" fontId="2" fillId="2" borderId="0" xfId="0" applyNumberFormat="1" applyFont="1" applyFill="1"/>
    <xf numFmtId="3" fontId="0" fillId="2" borderId="0" xfId="0" applyNumberFormat="1" applyFill="1" applyBorder="1"/>
    <xf numFmtId="3" fontId="2" fillId="2" borderId="0" xfId="0" applyNumberFormat="1" applyFont="1" applyFill="1" applyBorder="1"/>
    <xf numFmtId="3" fontId="5" fillId="2" borderId="0" xfId="0" applyNumberFormat="1" applyFont="1" applyFill="1"/>
    <xf numFmtId="3" fontId="0" fillId="3" borderId="0" xfId="0" applyNumberFormat="1" applyFill="1" applyBorder="1"/>
    <xf numFmtId="3" fontId="4" fillId="0" borderId="1" xfId="0" applyNumberFormat="1" applyFont="1" applyBorder="1" applyAlignment="1">
      <alignment horizontal="right"/>
    </xf>
    <xf numFmtId="3" fontId="0" fillId="0" borderId="2" xfId="0" applyNumberFormat="1" applyBorder="1"/>
    <xf numFmtId="3" fontId="2" fillId="0" borderId="2" xfId="0" applyNumberFormat="1" applyFont="1" applyBorder="1"/>
    <xf numFmtId="3" fontId="0" fillId="3" borderId="2" xfId="0" applyNumberFormat="1" applyFill="1" applyBorder="1"/>
    <xf numFmtId="3" fontId="5" fillId="0" borderId="3" xfId="0" applyNumberFormat="1" applyFont="1" applyBorder="1"/>
    <xf numFmtId="3" fontId="4" fillId="0" borderId="0" xfId="0" applyNumberFormat="1" applyFont="1" applyBorder="1" applyAlignment="1">
      <alignment horizontal="right"/>
    </xf>
    <xf numFmtId="3" fontId="5" fillId="0" borderId="0" xfId="0" applyNumberFormat="1" applyFont="1" applyBorder="1"/>
    <xf numFmtId="3" fontId="6" fillId="0" borderId="0" xfId="0" applyNumberFormat="1" applyFont="1" applyAlignment="1">
      <alignment horizontal="center" vertical="center" wrapText="1"/>
    </xf>
    <xf numFmtId="0" fontId="9" fillId="0" borderId="0" xfId="0" applyFont="1"/>
    <xf numFmtId="0" fontId="10" fillId="0" borderId="0" xfId="0" applyFont="1" applyBorder="1"/>
    <xf numFmtId="3" fontId="0" fillId="0" borderId="2" xfId="0" applyNumberFormat="1" applyFill="1" applyBorder="1"/>
    <xf numFmtId="0" fontId="0" fillId="0" borderId="0" xfId="0" applyAlignment="1">
      <alignment wrapText="1"/>
    </xf>
    <xf numFmtId="3" fontId="11" fillId="0" borderId="0" xfId="0" applyNumberFormat="1" applyFont="1" applyAlignment="1">
      <alignment horizontal="center" vertical="center"/>
    </xf>
    <xf numFmtId="3" fontId="12" fillId="0" borderId="0" xfId="0" applyNumberFormat="1" applyFont="1" applyAlignment="1">
      <alignment horizontal="right"/>
    </xf>
    <xf numFmtId="0" fontId="12" fillId="0" borderId="0" xfId="0" applyFont="1"/>
    <xf numFmtId="0" fontId="13" fillId="0" borderId="0" xfId="0" applyFont="1"/>
    <xf numFmtId="0" fontId="14" fillId="0" borderId="0" xfId="0" applyFont="1"/>
    <xf numFmtId="3" fontId="14" fillId="0" borderId="0" xfId="0" applyNumberFormat="1" applyFont="1"/>
    <xf numFmtId="3" fontId="14" fillId="0" borderId="0" xfId="0" applyNumberFormat="1" applyFont="1" applyAlignment="1">
      <alignment horizontal="right"/>
    </xf>
    <xf numFmtId="0" fontId="15" fillId="0" borderId="0" xfId="0" applyFont="1"/>
    <xf numFmtId="0" fontId="16" fillId="0" borderId="0" xfId="0" applyFont="1"/>
    <xf numFmtId="0" fontId="16" fillId="0" borderId="0" xfId="0" applyFont="1"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3" fontId="3" fillId="0" borderId="2" xfId="0" applyNumberFormat="1" applyFont="1" applyBorder="1"/>
    <xf numFmtId="0" fontId="0" fillId="0" borderId="4" xfId="0" applyBorder="1"/>
    <xf numFmtId="3" fontId="0" fillId="0" borderId="5" xfId="0" applyNumberFormat="1" applyBorder="1"/>
    <xf numFmtId="3" fontId="0" fillId="0" borderId="6" xfId="0" applyNumberFormat="1" applyBorder="1"/>
    <xf numFmtId="3" fontId="0" fillId="2" borderId="6" xfId="0" applyNumberFormat="1" applyFill="1" applyBorder="1"/>
    <xf numFmtId="3" fontId="0" fillId="0" borderId="6" xfId="0" applyNumberFormat="1" applyBorder="1" applyAlignment="1">
      <alignment horizontal="right"/>
    </xf>
    <xf numFmtId="0" fontId="0" fillId="0" borderId="6" xfId="0" applyBorder="1"/>
    <xf numFmtId="0" fontId="0" fillId="0" borderId="7" xfId="0" applyBorder="1"/>
    <xf numFmtId="0" fontId="13" fillId="0" borderId="8" xfId="0" applyFont="1" applyBorder="1" applyAlignment="1">
      <alignment wrapText="1"/>
    </xf>
    <xf numFmtId="3" fontId="13" fillId="0" borderId="0" xfId="0" applyNumberFormat="1" applyFont="1" applyBorder="1" applyAlignment="1">
      <alignment horizontal="right"/>
    </xf>
    <xf numFmtId="0" fontId="0" fillId="0" borderId="0" xfId="0" applyBorder="1"/>
    <xf numFmtId="0" fontId="13" fillId="0" borderId="9" xfId="0" applyFont="1" applyBorder="1"/>
    <xf numFmtId="0" fontId="3" fillId="0" borderId="8" xfId="0" applyFont="1" applyBorder="1" applyAlignment="1">
      <alignment wrapText="1"/>
    </xf>
    <xf numFmtId="3" fontId="5" fillId="2" borderId="0" xfId="0" applyNumberFormat="1" applyFont="1" applyFill="1" applyBorder="1"/>
    <xf numFmtId="3" fontId="17" fillId="0" borderId="0" xfId="0" applyNumberFormat="1" applyFont="1" applyBorder="1" applyAlignment="1">
      <alignment horizontal="right"/>
    </xf>
    <xf numFmtId="0" fontId="3" fillId="0" borderId="0" xfId="0" applyFont="1" applyBorder="1"/>
    <xf numFmtId="0" fontId="3" fillId="0" borderId="9" xfId="0" applyFont="1" applyBorder="1" applyAlignment="1">
      <alignment wrapText="1"/>
    </xf>
    <xf numFmtId="0" fontId="0" fillId="0" borderId="10" xfId="0" applyBorder="1"/>
    <xf numFmtId="3" fontId="0" fillId="0" borderId="11" xfId="0" applyNumberFormat="1" applyBorder="1"/>
    <xf numFmtId="3" fontId="0" fillId="0" borderId="11" xfId="0" applyNumberFormat="1" applyBorder="1" applyAlignment="1">
      <alignment horizontal="right"/>
    </xf>
    <xf numFmtId="0" fontId="0" fillId="0" borderId="11" xfId="0" applyBorder="1"/>
    <xf numFmtId="0" fontId="0" fillId="0" borderId="1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8"/>
  <sheetViews>
    <sheetView showGridLines="0" tabSelected="1" workbookViewId="0">
      <selection activeCell="B14" sqref="B14"/>
    </sheetView>
  </sheetViews>
  <sheetFormatPr defaultRowHeight="15" x14ac:dyDescent="0.25"/>
  <cols>
    <col min="1" max="1" width="9" style="50"/>
    <col min="2" max="2" width="141" customWidth="1"/>
    <col min="3" max="3" width="138.140625" customWidth="1"/>
  </cols>
  <sheetData>
    <row r="4" spans="1:15" ht="21" x14ac:dyDescent="0.35">
      <c r="A4" s="49"/>
      <c r="B4" s="47" t="s">
        <v>52</v>
      </c>
      <c r="C4" s="47"/>
      <c r="D4" s="47"/>
      <c r="E4" s="47"/>
      <c r="F4" s="47"/>
      <c r="G4" s="47"/>
      <c r="H4" s="47"/>
      <c r="I4" s="47"/>
      <c r="J4" s="47"/>
      <c r="K4" s="47"/>
      <c r="L4" s="47"/>
      <c r="M4" s="47"/>
      <c r="N4" s="47"/>
      <c r="O4" s="47"/>
    </row>
    <row r="5" spans="1:15" ht="21" x14ac:dyDescent="0.35">
      <c r="A5" s="49"/>
      <c r="B5" s="47" t="s">
        <v>53</v>
      </c>
    </row>
    <row r="6" spans="1:15" ht="21" x14ac:dyDescent="0.35">
      <c r="A6" s="49"/>
      <c r="B6" s="47"/>
    </row>
    <row r="7" spans="1:15" ht="21" x14ac:dyDescent="0.25">
      <c r="A7" s="49"/>
      <c r="B7" s="48" t="s">
        <v>44</v>
      </c>
    </row>
    <row r="8" spans="1:15" ht="21" x14ac:dyDescent="0.25">
      <c r="A8" s="49"/>
      <c r="B8" s="48"/>
    </row>
    <row r="9" spans="1:15" ht="21" x14ac:dyDescent="0.25">
      <c r="A9" s="51">
        <v>1</v>
      </c>
      <c r="B9" s="48" t="s">
        <v>46</v>
      </c>
    </row>
    <row r="10" spans="1:15" ht="21" x14ac:dyDescent="0.25">
      <c r="A10" s="51">
        <v>2</v>
      </c>
      <c r="B10" s="48" t="s">
        <v>47</v>
      </c>
    </row>
    <row r="11" spans="1:15" ht="21" x14ac:dyDescent="0.25">
      <c r="A11" s="51">
        <v>3</v>
      </c>
      <c r="B11" s="48" t="s">
        <v>48</v>
      </c>
    </row>
    <row r="12" spans="1:15" ht="21" x14ac:dyDescent="0.25">
      <c r="A12" s="49"/>
      <c r="B12" s="48"/>
    </row>
    <row r="13" spans="1:15" ht="65.650000000000006" customHeight="1" x14ac:dyDescent="0.25">
      <c r="A13" s="49"/>
      <c r="B13" s="52" t="s">
        <v>45</v>
      </c>
    </row>
    <row r="14" spans="1:15" ht="21" x14ac:dyDescent="0.25">
      <c r="A14" s="49"/>
      <c r="B14" s="48"/>
    </row>
    <row r="15" spans="1:15" ht="21" x14ac:dyDescent="0.35">
      <c r="A15" s="49"/>
      <c r="B15" s="47"/>
    </row>
    <row r="16" spans="1:15" ht="21" x14ac:dyDescent="0.35">
      <c r="A16" s="49"/>
      <c r="B16" s="47"/>
    </row>
    <row r="17" spans="1:2" ht="21" x14ac:dyDescent="0.35">
      <c r="A17" s="49"/>
      <c r="B17" s="47"/>
    </row>
    <row r="18" spans="1:2" ht="21" x14ac:dyDescent="0.35">
      <c r="A18" s="49"/>
      <c r="B18" s="4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showGridLines="0" zoomScale="94" workbookViewId="0">
      <selection activeCell="J4" sqref="J4"/>
    </sheetView>
  </sheetViews>
  <sheetFormatPr defaultRowHeight="15" x14ac:dyDescent="0.25"/>
  <cols>
    <col min="1" max="1" width="4.28515625" customWidth="1"/>
    <col min="2" max="2" width="35" customWidth="1"/>
    <col min="3" max="3" width="16.7109375" style="2" customWidth="1"/>
    <col min="4" max="4" width="2.7109375" style="2" customWidth="1"/>
    <col min="5" max="5" width="1.42578125" style="2" customWidth="1"/>
    <col min="6" max="6" width="10.85546875" style="4" customWidth="1"/>
    <col min="7" max="7" width="1.85546875" customWidth="1"/>
    <col min="8" max="8" width="66.28515625" customWidth="1"/>
  </cols>
  <sheetData>
    <row r="1" spans="2:8" ht="43.5" customHeight="1" x14ac:dyDescent="0.35">
      <c r="B1" s="35" t="s">
        <v>51</v>
      </c>
    </row>
    <row r="3" spans="2:8" x14ac:dyDescent="0.25">
      <c r="C3" s="34"/>
      <c r="D3" s="13"/>
      <c r="E3" s="13"/>
    </row>
    <row r="4" spans="2:8" x14ac:dyDescent="0.25">
      <c r="C4" s="27" t="s">
        <v>22</v>
      </c>
      <c r="D4" s="9"/>
      <c r="E4" s="20"/>
      <c r="F4" s="9" t="s">
        <v>6</v>
      </c>
      <c r="H4" s="10" t="s">
        <v>14</v>
      </c>
    </row>
    <row r="5" spans="2:8" x14ac:dyDescent="0.25">
      <c r="B5" s="1" t="s">
        <v>10</v>
      </c>
      <c r="C5" s="28">
        <v>264800</v>
      </c>
      <c r="E5" s="21"/>
      <c r="F5" s="4">
        <f>256200+8600</f>
        <v>264800</v>
      </c>
      <c r="H5" t="s">
        <v>15</v>
      </c>
    </row>
    <row r="6" spans="2:8" x14ac:dyDescent="0.25">
      <c r="B6" t="s">
        <v>9</v>
      </c>
      <c r="C6" s="28">
        <v>55000</v>
      </c>
      <c r="E6" s="21"/>
      <c r="F6" s="4">
        <v>55000</v>
      </c>
      <c r="H6" t="s">
        <v>16</v>
      </c>
    </row>
    <row r="7" spans="2:8" x14ac:dyDescent="0.25">
      <c r="B7" t="s">
        <v>24</v>
      </c>
      <c r="C7" s="28">
        <v>16000</v>
      </c>
      <c r="E7" s="21"/>
      <c r="F7" s="4">
        <v>16000</v>
      </c>
      <c r="H7" t="s">
        <v>11</v>
      </c>
    </row>
    <row r="8" spans="2:8" ht="30" x14ac:dyDescent="0.25">
      <c r="B8" s="16" t="s">
        <v>8</v>
      </c>
      <c r="C8" s="53">
        <v>-4000</v>
      </c>
      <c r="E8" s="21"/>
      <c r="F8" s="15">
        <v>-8600</v>
      </c>
      <c r="H8" s="38" t="s">
        <v>13</v>
      </c>
    </row>
    <row r="9" spans="2:8" x14ac:dyDescent="0.25">
      <c r="C9" s="28"/>
      <c r="E9" s="21"/>
    </row>
    <row r="10" spans="2:8" s="1" customFormat="1" x14ac:dyDescent="0.25">
      <c r="B10" s="1" t="s">
        <v>12</v>
      </c>
      <c r="C10" s="29">
        <f>C5+C6+C7+C8</f>
        <v>331800</v>
      </c>
      <c r="D10" s="3"/>
      <c r="E10" s="22"/>
      <c r="F10" s="14">
        <f>F5+F6+F7+F8</f>
        <v>327200</v>
      </c>
    </row>
    <row r="11" spans="2:8" x14ac:dyDescent="0.25">
      <c r="C11" s="28"/>
      <c r="E11" s="21"/>
    </row>
    <row r="12" spans="2:8" x14ac:dyDescent="0.25">
      <c r="B12" s="36" t="s">
        <v>0</v>
      </c>
      <c r="C12" s="28">
        <v>-40000</v>
      </c>
      <c r="D12" s="6"/>
      <c r="E12" s="23"/>
      <c r="F12" s="4">
        <v>-205200</v>
      </c>
      <c r="H12" t="s">
        <v>28</v>
      </c>
    </row>
    <row r="13" spans="2:8" x14ac:dyDescent="0.25">
      <c r="B13" s="36" t="s">
        <v>1</v>
      </c>
      <c r="C13" s="28">
        <v>-30000</v>
      </c>
      <c r="D13" s="6"/>
      <c r="E13" s="23"/>
      <c r="F13" s="4">
        <v>-25000</v>
      </c>
      <c r="H13" t="s">
        <v>18</v>
      </c>
    </row>
    <row r="14" spans="2:8" x14ac:dyDescent="0.25">
      <c r="B14" s="36" t="s">
        <v>2</v>
      </c>
      <c r="C14" s="37">
        <v>-170000</v>
      </c>
      <c r="D14" s="6"/>
      <c r="E14" s="23"/>
      <c r="F14" s="4">
        <v>-177000</v>
      </c>
      <c r="H14" t="s">
        <v>27</v>
      </c>
    </row>
    <row r="15" spans="2:8" x14ac:dyDescent="0.25">
      <c r="B15" s="36" t="s">
        <v>25</v>
      </c>
      <c r="C15" s="37">
        <v>-20000</v>
      </c>
      <c r="D15" s="6"/>
      <c r="E15" s="23"/>
      <c r="F15" s="4">
        <v>0</v>
      </c>
    </row>
    <row r="16" spans="2:8" x14ac:dyDescent="0.25">
      <c r="B16" s="36" t="s">
        <v>3</v>
      </c>
      <c r="C16" s="28">
        <v>-3000</v>
      </c>
      <c r="D16" s="6"/>
      <c r="E16" s="23"/>
      <c r="F16" s="4">
        <v>-3000</v>
      </c>
      <c r="H16" t="s">
        <v>56</v>
      </c>
    </row>
    <row r="17" spans="2:8" x14ac:dyDescent="0.25">
      <c r="B17" s="36" t="s">
        <v>5</v>
      </c>
      <c r="C17" s="28">
        <v>-22000</v>
      </c>
      <c r="D17" s="6"/>
      <c r="E17" s="23"/>
      <c r="F17" s="4">
        <v>-28000</v>
      </c>
      <c r="H17" t="s">
        <v>26</v>
      </c>
    </row>
    <row r="18" spans="2:8" x14ac:dyDescent="0.25">
      <c r="B18" s="36" t="s">
        <v>43</v>
      </c>
      <c r="C18" s="28">
        <v>-44800</v>
      </c>
      <c r="D18" s="6"/>
      <c r="E18" s="23"/>
      <c r="F18" s="4">
        <v>-18000</v>
      </c>
      <c r="H18" t="s">
        <v>55</v>
      </c>
    </row>
    <row r="19" spans="2:8" x14ac:dyDescent="0.25">
      <c r="B19" s="5"/>
      <c r="C19" s="28"/>
      <c r="D19" s="6"/>
      <c r="E19" s="23"/>
    </row>
    <row r="20" spans="2:8" x14ac:dyDescent="0.25">
      <c r="B20" s="17" t="s">
        <v>17</v>
      </c>
      <c r="C20" s="29">
        <f>C12+C13+C14+C16+C17+C18+C15</f>
        <v>-329800</v>
      </c>
      <c r="D20" s="19"/>
      <c r="E20" s="24"/>
      <c r="F20" s="14">
        <f>F12+F13+F14+F16+F17+F18</f>
        <v>-456200</v>
      </c>
    </row>
    <row r="21" spans="2:8" x14ac:dyDescent="0.25">
      <c r="B21" s="5"/>
      <c r="C21" s="28"/>
      <c r="D21" s="6"/>
      <c r="E21" s="23"/>
    </row>
    <row r="22" spans="2:8" x14ac:dyDescent="0.25">
      <c r="B22" s="5"/>
      <c r="C22" s="28"/>
      <c r="D22" s="6"/>
      <c r="E22" s="23"/>
    </row>
    <row r="23" spans="2:8" x14ac:dyDescent="0.25">
      <c r="B23" s="5"/>
      <c r="C23" s="28"/>
      <c r="D23" s="6"/>
      <c r="E23" s="23"/>
    </row>
    <row r="24" spans="2:8" x14ac:dyDescent="0.25">
      <c r="B24" s="1" t="s">
        <v>7</v>
      </c>
      <c r="C24" s="29">
        <f>C10+C20</f>
        <v>2000</v>
      </c>
      <c r="D24" s="3"/>
      <c r="E24" s="22"/>
      <c r="F24" s="3">
        <f>F10+F20</f>
        <v>-129000</v>
      </c>
      <c r="H24" t="s">
        <v>23</v>
      </c>
    </row>
    <row r="25" spans="2:8" x14ac:dyDescent="0.25">
      <c r="C25" s="28"/>
      <c r="E25" s="21"/>
    </row>
    <row r="26" spans="2:8" x14ac:dyDescent="0.25">
      <c r="B26" t="s">
        <v>19</v>
      </c>
      <c r="C26" s="28">
        <f>F28</f>
        <v>475000</v>
      </c>
      <c r="E26" s="21"/>
      <c r="F26" s="4">
        <v>604000</v>
      </c>
      <c r="H26" t="s">
        <v>20</v>
      </c>
    </row>
    <row r="27" spans="2:8" x14ac:dyDescent="0.25">
      <c r="C27" s="28"/>
      <c r="E27" s="21"/>
    </row>
    <row r="28" spans="2:8" s="7" customFormat="1" ht="45" x14ac:dyDescent="0.25">
      <c r="B28" s="7" t="s">
        <v>4</v>
      </c>
      <c r="C28" s="31">
        <f>C24+C26</f>
        <v>477000</v>
      </c>
      <c r="D28" s="11"/>
      <c r="E28" s="25"/>
      <c r="F28" s="8">
        <f>F26+F24</f>
        <v>475000</v>
      </c>
      <c r="H28" s="18" t="s">
        <v>21</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showGridLines="0" topLeftCell="A4" zoomScale="94" workbookViewId="0">
      <selection activeCell="M12" sqref="M12"/>
    </sheetView>
  </sheetViews>
  <sheetFormatPr defaultRowHeight="15" x14ac:dyDescent="0.25"/>
  <cols>
    <col min="1" max="1" width="1.7109375" customWidth="1"/>
    <col min="2" max="2" width="54" customWidth="1"/>
    <col min="3" max="3" width="15.140625" style="2" hidden="1" customWidth="1"/>
    <col min="4" max="4" width="2.85546875" style="2" hidden="1" customWidth="1"/>
    <col min="5" max="5" width="18" style="2" customWidth="1"/>
    <col min="6" max="6" width="5.42578125" style="2" customWidth="1"/>
    <col min="7" max="7" width="1.42578125" style="2" customWidth="1"/>
    <col min="8" max="8" width="13" style="4" customWidth="1"/>
    <col min="9" max="9" width="1.85546875" customWidth="1"/>
    <col min="10" max="10" width="39.7109375" customWidth="1"/>
  </cols>
  <sheetData>
    <row r="1" spans="2:10" ht="43.5" customHeight="1" x14ac:dyDescent="0.35">
      <c r="B1" s="35" t="s">
        <v>49</v>
      </c>
    </row>
    <row r="2" spans="2:10" ht="28.15" customHeight="1" x14ac:dyDescent="0.35">
      <c r="B2" s="43" t="s">
        <v>36</v>
      </c>
      <c r="C2" s="44"/>
      <c r="D2" s="44"/>
      <c r="E2" s="44"/>
      <c r="F2" s="44"/>
      <c r="G2" s="44"/>
      <c r="H2" s="45"/>
      <c r="I2" s="43"/>
      <c r="J2" s="46"/>
    </row>
    <row r="3" spans="2:10" ht="28.15" customHeight="1" x14ac:dyDescent="0.25"/>
    <row r="4" spans="2:10" x14ac:dyDescent="0.25">
      <c r="C4" s="34"/>
      <c r="D4" s="12"/>
      <c r="E4" s="39" t="s">
        <v>54</v>
      </c>
      <c r="F4" s="13"/>
      <c r="G4" s="13"/>
    </row>
    <row r="5" spans="2:10" x14ac:dyDescent="0.25">
      <c r="C5" s="27"/>
      <c r="D5" s="32"/>
      <c r="E5" s="27" t="s">
        <v>35</v>
      </c>
      <c r="F5" s="9"/>
      <c r="G5" s="20"/>
      <c r="H5" s="9" t="s">
        <v>29</v>
      </c>
      <c r="J5" s="10" t="s">
        <v>37</v>
      </c>
    </row>
    <row r="6" spans="2:10" x14ac:dyDescent="0.25">
      <c r="B6" s="1" t="s">
        <v>10</v>
      </c>
      <c r="C6" s="28"/>
      <c r="D6" s="6"/>
      <c r="E6" s="28">
        <f>H6</f>
        <v>264800</v>
      </c>
      <c r="G6" s="21"/>
      <c r="H6" s="4">
        <f>256200+8600</f>
        <v>264800</v>
      </c>
      <c r="J6" t="s">
        <v>15</v>
      </c>
    </row>
    <row r="7" spans="2:10" x14ac:dyDescent="0.25">
      <c r="B7" s="42" t="s">
        <v>50</v>
      </c>
      <c r="C7" s="28"/>
      <c r="D7" s="6"/>
      <c r="E7" s="30">
        <f>1000*156</f>
        <v>156000</v>
      </c>
      <c r="G7" s="21"/>
    </row>
    <row r="8" spans="2:10" x14ac:dyDescent="0.25">
      <c r="B8" t="s">
        <v>9</v>
      </c>
      <c r="C8" s="28"/>
      <c r="D8" s="6"/>
      <c r="E8" s="28">
        <v>60000</v>
      </c>
      <c r="G8" s="21"/>
      <c r="H8" s="4">
        <v>55000</v>
      </c>
    </row>
    <row r="9" spans="2:10" x14ac:dyDescent="0.25">
      <c r="B9" t="s">
        <v>24</v>
      </c>
      <c r="C9" s="28"/>
      <c r="D9" s="6"/>
      <c r="E9" s="28">
        <v>16000</v>
      </c>
      <c r="G9" s="21"/>
      <c r="H9" s="4">
        <v>16000</v>
      </c>
      <c r="J9" t="s">
        <v>11</v>
      </c>
    </row>
    <row r="10" spans="2:10" x14ac:dyDescent="0.25">
      <c r="B10" s="41" t="s">
        <v>8</v>
      </c>
      <c r="C10" s="28"/>
      <c r="D10" s="6"/>
      <c r="E10" s="28">
        <v>0</v>
      </c>
      <c r="G10" s="21"/>
      <c r="H10" s="40">
        <v>-4000</v>
      </c>
      <c r="J10" t="s">
        <v>30</v>
      </c>
    </row>
    <row r="11" spans="2:10" x14ac:dyDescent="0.25">
      <c r="C11" s="28"/>
      <c r="D11" s="6"/>
      <c r="E11" s="28"/>
      <c r="G11" s="21"/>
    </row>
    <row r="12" spans="2:10" s="1" customFormat="1" x14ac:dyDescent="0.25">
      <c r="B12" s="1" t="s">
        <v>12</v>
      </c>
      <c r="C12" s="29"/>
      <c r="D12" s="19"/>
      <c r="E12" s="29">
        <f>E6+E7+E8+E9+E10</f>
        <v>496800</v>
      </c>
      <c r="F12" s="3"/>
      <c r="G12" s="22"/>
      <c r="H12" s="14">
        <f>H6+H8+H9+H10</f>
        <v>331800</v>
      </c>
      <c r="J12" s="1" t="s">
        <v>31</v>
      </c>
    </row>
    <row r="13" spans="2:10" x14ac:dyDescent="0.25">
      <c r="C13" s="28"/>
      <c r="D13" s="6"/>
      <c r="E13" s="28"/>
      <c r="G13" s="21"/>
    </row>
    <row r="14" spans="2:10" x14ac:dyDescent="0.25">
      <c r="B14" s="36" t="s">
        <v>0</v>
      </c>
      <c r="C14" s="28"/>
      <c r="D14" s="6"/>
      <c r="E14" s="28">
        <v>-40000</v>
      </c>
      <c r="F14" s="6"/>
      <c r="G14" s="23"/>
      <c r="H14" s="4">
        <v>-40000</v>
      </c>
    </row>
    <row r="15" spans="2:10" x14ac:dyDescent="0.25">
      <c r="B15" s="36" t="s">
        <v>1</v>
      </c>
      <c r="C15" s="28"/>
      <c r="D15" s="6"/>
      <c r="E15" s="28">
        <v>-40000</v>
      </c>
      <c r="F15" s="6"/>
      <c r="G15" s="23"/>
      <c r="H15" s="4">
        <v>-30000</v>
      </c>
    </row>
    <row r="16" spans="2:10" x14ac:dyDescent="0.25">
      <c r="B16" s="36" t="s">
        <v>2</v>
      </c>
      <c r="C16" s="30"/>
      <c r="D16" s="26"/>
      <c r="E16" s="37">
        <f>-175000</f>
        <v>-175000</v>
      </c>
      <c r="F16" s="6"/>
      <c r="G16" s="23"/>
      <c r="H16" s="4">
        <v>-170000</v>
      </c>
    </row>
    <row r="17" spans="2:10" x14ac:dyDescent="0.25">
      <c r="B17" s="36" t="s">
        <v>25</v>
      </c>
      <c r="C17" s="30"/>
      <c r="D17" s="26"/>
      <c r="E17" s="37">
        <v>-20000</v>
      </c>
      <c r="F17" s="6"/>
      <c r="G17" s="23"/>
      <c r="H17" s="4">
        <v>-20000</v>
      </c>
    </row>
    <row r="18" spans="2:10" x14ac:dyDescent="0.25">
      <c r="B18" s="36" t="s">
        <v>3</v>
      </c>
      <c r="C18" s="28"/>
      <c r="D18" s="6"/>
      <c r="E18" s="28">
        <v>-3000</v>
      </c>
      <c r="F18" s="6"/>
      <c r="G18" s="23"/>
      <c r="H18" s="4">
        <v>-3000</v>
      </c>
    </row>
    <row r="19" spans="2:10" x14ac:dyDescent="0.25">
      <c r="B19" s="36" t="s">
        <v>5</v>
      </c>
      <c r="C19" s="28"/>
      <c r="D19" s="6"/>
      <c r="E19" s="28">
        <v>-22000</v>
      </c>
      <c r="F19" s="6"/>
      <c r="G19" s="23"/>
      <c r="H19" s="4">
        <v>-22000</v>
      </c>
    </row>
    <row r="20" spans="2:10" x14ac:dyDescent="0.25">
      <c r="B20" s="36" t="s">
        <v>43</v>
      </c>
      <c r="C20" s="28"/>
      <c r="D20" s="6"/>
      <c r="E20" s="28">
        <v>-44800</v>
      </c>
      <c r="F20" s="6"/>
      <c r="G20" s="23"/>
      <c r="H20" s="4">
        <v>-44800</v>
      </c>
      <c r="J20" t="s">
        <v>55</v>
      </c>
    </row>
    <row r="21" spans="2:10" x14ac:dyDescent="0.25">
      <c r="B21" s="5"/>
      <c r="C21" s="28"/>
      <c r="D21" s="6"/>
      <c r="E21" s="28"/>
      <c r="F21" s="6"/>
      <c r="G21" s="23"/>
    </row>
    <row r="22" spans="2:10" x14ac:dyDescent="0.25">
      <c r="B22" s="17" t="s">
        <v>17</v>
      </c>
      <c r="C22" s="29"/>
      <c r="D22" s="29"/>
      <c r="E22" s="29">
        <f t="shared" ref="E22" si="0">E14+E15+E16+E18+E19+E20+E17</f>
        <v>-344800</v>
      </c>
      <c r="F22" s="19"/>
      <c r="G22" s="24"/>
      <c r="H22" s="14">
        <f>H14+H15+H16+H18+H19+H20+H17</f>
        <v>-329800</v>
      </c>
      <c r="J22" s="1" t="s">
        <v>38</v>
      </c>
    </row>
    <row r="23" spans="2:10" x14ac:dyDescent="0.25">
      <c r="B23" s="5"/>
      <c r="C23" s="28"/>
      <c r="D23" s="6"/>
      <c r="E23" s="28"/>
      <c r="F23" s="6"/>
      <c r="G23" s="23"/>
    </row>
    <row r="24" spans="2:10" x14ac:dyDescent="0.25">
      <c r="B24" s="1" t="s">
        <v>7</v>
      </c>
      <c r="C24" s="29"/>
      <c r="D24" s="19"/>
      <c r="E24" s="29">
        <f>E12+E22</f>
        <v>152000</v>
      </c>
      <c r="F24" s="3"/>
      <c r="G24" s="22"/>
      <c r="H24" s="3">
        <f>H12+H22</f>
        <v>2000</v>
      </c>
      <c r="J24" s="1" t="s">
        <v>39</v>
      </c>
    </row>
    <row r="25" spans="2:10" ht="15.75" thickBot="1" x14ac:dyDescent="0.3">
      <c r="C25" s="28"/>
      <c r="D25" s="6"/>
      <c r="E25" s="28"/>
      <c r="G25" s="21"/>
    </row>
    <row r="26" spans="2:10" ht="27.4" customHeight="1" x14ac:dyDescent="0.25">
      <c r="B26" s="54" t="s">
        <v>34</v>
      </c>
      <c r="C26" s="55"/>
      <c r="D26" s="56"/>
      <c r="E26" s="55">
        <f>H28</f>
        <v>40750</v>
      </c>
      <c r="F26" s="56"/>
      <c r="G26" s="57"/>
      <c r="H26" s="58">
        <v>475000</v>
      </c>
      <c r="I26" s="59"/>
      <c r="J26" s="60" t="s">
        <v>32</v>
      </c>
    </row>
    <row r="27" spans="2:10" ht="38.25" customHeight="1" x14ac:dyDescent="0.25">
      <c r="B27" s="61" t="s">
        <v>42</v>
      </c>
      <c r="C27" s="28"/>
      <c r="D27" s="6"/>
      <c r="E27" s="28">
        <f>E7</f>
        <v>156000</v>
      </c>
      <c r="F27" s="6"/>
      <c r="G27" s="23"/>
      <c r="H27" s="62">
        <v>-436250</v>
      </c>
      <c r="I27" s="63"/>
      <c r="J27" s="64" t="s">
        <v>40</v>
      </c>
    </row>
    <row r="28" spans="2:10" s="7" customFormat="1" ht="42.75" customHeight="1" x14ac:dyDescent="0.25">
      <c r="B28" s="65" t="s">
        <v>41</v>
      </c>
      <c r="C28" s="31"/>
      <c r="D28" s="33"/>
      <c r="E28" s="31">
        <f>E26+E27</f>
        <v>196750</v>
      </c>
      <c r="F28" s="33"/>
      <c r="G28" s="66"/>
      <c r="H28" s="67">
        <f>H26+H24+H27</f>
        <v>40750</v>
      </c>
      <c r="I28" s="68"/>
      <c r="J28" s="69" t="s">
        <v>33</v>
      </c>
    </row>
    <row r="29" spans="2:10" ht="15.75" thickBot="1" x14ac:dyDescent="0.3">
      <c r="B29" s="70"/>
      <c r="C29" s="71"/>
      <c r="D29" s="71"/>
      <c r="E29" s="71"/>
      <c r="F29" s="71"/>
      <c r="G29" s="71"/>
      <c r="H29" s="72"/>
      <c r="I29" s="73"/>
      <c r="J29" s="7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Förklaring</vt:lpstr>
      <vt:lpstr>Budget 2017</vt:lpstr>
      <vt:lpstr>Budget 2017 2018 ink väginv.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Lindén</dc:creator>
  <cp:lastModifiedBy>Thomas Koos</cp:lastModifiedBy>
  <dcterms:created xsi:type="dcterms:W3CDTF">2016-01-13T09:31:12Z</dcterms:created>
  <dcterms:modified xsi:type="dcterms:W3CDTF">2017-03-25T14:51:05Z</dcterms:modified>
</cp:coreProperties>
</file>